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Conferimenti Capacità\AT 2023-2024\doc da pubblicare\"/>
    </mc:Choice>
  </mc:AlternateContent>
  <xr:revisionPtr revIDLastSave="0" documentId="13_ncr:1_{EA8DFA3F-C22A-45EF-A80C-7BA19804ABFA}" xr6:coauthVersionLast="36" xr6:coauthVersionMax="36" xr10:uidLastSave="{00000000-0000-0000-0000-000000000000}"/>
  <bookViews>
    <workbookView xWindow="32760" yWindow="30" windowWidth="19320" windowHeight="14565" xr2:uid="{00000000-000D-0000-FFFF-FFFF00000000}"/>
  </bookViews>
  <sheets>
    <sheet name="Punti di Consegna Smc" sheetId="2" r:id="rId1"/>
    <sheet name="Punti di Consegna kWh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'Punti di Consegna kWh'!$A$12:$N$12</definedName>
    <definedName name="_xlnm._FilterDatabase" localSheetId="0" hidden="1">'Punti di Consegna Smc'!$A$12:$N$12</definedName>
    <definedName name="A">#REF!</definedName>
    <definedName name="Area_da_incollare_fatt">#REF!</definedName>
    <definedName name="_xlnm.Print_Area" localSheetId="1">'Punti di Consegna kWh'!$A$1:$N$24</definedName>
    <definedName name="_xlnm.Print_Area" localSheetId="0">'Punti di Consegna Smc'!$A$1:$N$23</definedName>
    <definedName name="azotati">#REF!</definedName>
    <definedName name="BUDGET">#REF!</definedName>
    <definedName name="BUDGETM">#REF!</definedName>
    <definedName name="CIC">[1]master!#REF!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[1]Import!#REF!</definedName>
    <definedName name="Cons_Collalto">[1]Import!#REF!</definedName>
    <definedName name="Cons_Collalto38100">[1]Import!#REF!</definedName>
    <definedName name="consuntivi">#REF!</definedName>
    <definedName name="CONSUNTIVO">#REF!</definedName>
    <definedName name="CONSUNTIVOM">#REF!</definedName>
    <definedName name="CV">'[2]dati e note'!#REF!</definedName>
    <definedName name="CVP">'[2]dati e note'!#REF!</definedName>
    <definedName name="date">#REF!</definedName>
    <definedName name="Dati_Mese">#REF!</definedName>
    <definedName name="DatiRomani">'[3]Consuntivo Romani'!$A$1:$AJ$65536</definedName>
    <definedName name="DLSB.inVolume">#REF!</definedName>
    <definedName name="DLSB.netVolume">#REF!</definedName>
    <definedName name="DLSB.outVolume">#REF!</definedName>
    <definedName name="fatt2">'[4]dati e note'!#REF!</definedName>
    <definedName name="fusina">#REF!</definedName>
    <definedName name="gg">#REF!</definedName>
    <definedName name="giorni">[1]master!$R$4:$T$17</definedName>
    <definedName name="giorni_mese">'[5]dati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[1]Import!#REF!</definedName>
    <definedName name="Imm_Tarvisio38100">[1]Import!#REF!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[6]MAtt!$A$1:$AM$65536</definedName>
    <definedName name="maxst">[1]bilancio!#REF!</definedName>
    <definedName name="Mese">[1]master!$B$5</definedName>
    <definedName name="Mesi">[1]master!$Q$4:$Q$17</definedName>
    <definedName name="Mpre">[6]MPre!$A$1:$AM$65536</definedName>
    <definedName name="n_giorni">[1]Import!#REF!</definedName>
    <definedName name="netEnergy">#REF!</definedName>
    <definedName name="netVolume">#REF!</definedName>
    <definedName name="num_g_feriali">'[5]dati e note'!$E$11</definedName>
    <definedName name="num_g_festivi">'[5]dati e note'!$E$8</definedName>
    <definedName name="orgExternal">#REF!</definedName>
    <definedName name="Pcs_Cons">[1]Import!#REF!</definedName>
    <definedName name="previsioni">#REF!</definedName>
    <definedName name="Previsioni_ottobre_new">#REF!</definedName>
    <definedName name="primomese">[1]master!#REF!</definedName>
    <definedName name="query">#REF!</definedName>
    <definedName name="Remi_cfg">[6]Gmas_CFG!$A$1:$BG$65536</definedName>
    <definedName name="RemiGmas05">[7]Gmas!$A$1:$B$65536</definedName>
    <definedName name="RemiGmas06">#REF!</definedName>
    <definedName name="Ric_forfait">[1]Import!#REF!</definedName>
    <definedName name="Ricons_Collalto">[1]Import!#REF!</definedName>
    <definedName name="RIGA1">#REF!</definedName>
    <definedName name="rigascr">#REF!</definedName>
    <definedName name="sconto_prod_l">'[2]dati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[8]SCHEDULING_AGGREGATO_GJ!$O$4:$S$4,[8]SCHEDULING_AGGREGATO_GJ!$D$7:$T$15</definedName>
    <definedName name="VARIABILI">[9]SCHEDULING_AGGREGATO_GJ!$O$4:$S$4,[9]SCHEDULING_AGGREGATO_GJ!$D$7:$T$15</definedName>
    <definedName name="VARIABILI2">[10]SCHEDULING_AGGREGATO_GJ!$O$4:$S$4,[10]SCHEDULING_AGGREGATO_GJ!$D$7:$T$15</definedName>
    <definedName name="VENDITE_pr_9100">#REF!</definedName>
    <definedName name="VENDITE_pr_tq">#REF!</definedName>
  </definedNames>
  <calcPr calcId="191029"/>
</workbook>
</file>

<file path=xl/calcChain.xml><?xml version="1.0" encoding="utf-8"?>
<calcChain xmlns="http://schemas.openxmlformats.org/spreadsheetml/2006/main">
  <c r="H25" i="1" l="1"/>
  <c r="L25" i="1" s="1"/>
  <c r="H14" i="1"/>
  <c r="L14" i="1" s="1"/>
  <c r="H15" i="1"/>
  <c r="J15" i="1" s="1"/>
  <c r="H16" i="1"/>
  <c r="J16" i="1" s="1"/>
  <c r="H17" i="1"/>
  <c r="J17" i="1" s="1"/>
  <c r="H18" i="1"/>
  <c r="J18" i="1" s="1"/>
  <c r="H19" i="1"/>
  <c r="L19" i="1" s="1"/>
  <c r="H20" i="1"/>
  <c r="J20" i="1" s="1"/>
  <c r="L20" i="1"/>
  <c r="H21" i="1"/>
  <c r="J21" i="1" s="1"/>
  <c r="H22" i="1"/>
  <c r="J22" i="1" s="1"/>
  <c r="H23" i="1"/>
  <c r="J23" i="1" s="1"/>
  <c r="H24" i="1"/>
  <c r="J24" i="1" s="1"/>
  <c r="M24" i="2"/>
  <c r="M25" i="2"/>
  <c r="L25" i="2"/>
  <c r="L24" i="2"/>
  <c r="L14" i="2"/>
  <c r="L15" i="2"/>
  <c r="L16" i="2"/>
  <c r="L17" i="2"/>
  <c r="L18" i="2"/>
  <c r="L19" i="2"/>
  <c r="L20" i="2"/>
  <c r="L21" i="2"/>
  <c r="L22" i="2"/>
  <c r="L23" i="2"/>
  <c r="M14" i="2"/>
  <c r="M15" i="2"/>
  <c r="M16" i="2"/>
  <c r="H13" i="1"/>
  <c r="J13" i="1" s="1"/>
  <c r="L13" i="2"/>
  <c r="M13" i="2"/>
  <c r="M23" i="2"/>
  <c r="M22" i="2"/>
  <c r="M21" i="2"/>
  <c r="M20" i="2"/>
  <c r="M19" i="2"/>
  <c r="M18" i="2"/>
  <c r="M17" i="2"/>
  <c r="J25" i="1"/>
  <c r="L13" i="1" l="1"/>
  <c r="L18" i="1"/>
  <c r="L21" i="1"/>
  <c r="J19" i="1"/>
  <c r="J14" i="1"/>
  <c r="L17" i="1"/>
  <c r="L15" i="1"/>
  <c r="L16" i="1"/>
  <c r="L22" i="1"/>
  <c r="L23" i="1"/>
  <c r="L24" i="1"/>
</calcChain>
</file>

<file path=xl/sharedStrings.xml><?xml version="1.0" encoding="utf-8"?>
<sst xmlns="http://schemas.openxmlformats.org/spreadsheetml/2006/main" count="219" uniqueCount="80">
  <si>
    <t>RETE</t>
  </si>
  <si>
    <t>TIPOLOGIA DEL PUNTO</t>
  </si>
  <si>
    <t>CODICE DEL PUNTO</t>
  </si>
  <si>
    <t>REMI</t>
  </si>
  <si>
    <t>DENOMINAZIONE</t>
  </si>
  <si>
    <t>AREA DI INFLUENZA DELLE PRODUZIONI LOCALI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</si>
  <si>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</si>
  <si>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</si>
  <si>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</si>
  <si>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</si>
  <si>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</si>
  <si>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</si>
  <si>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</si>
  <si>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</si>
  <si>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</si>
  <si>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</si>
  <si>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</si>
  <si>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</si>
  <si>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</si>
  <si>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</si>
  <si>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</si>
  <si>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</si>
  <si>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</si>
  <si>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</si>
  <si>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</si>
  <si>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</si>
  <si>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</si>
  <si>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</si>
  <si>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</si>
  <si>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</si>
  <si>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</si>
  <si>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</si>
  <si>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</si>
  <si>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</si>
  <si>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</si>
  <si>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</si>
  <si>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</si>
  <si>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</si>
  <si>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</si>
  <si>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</si>
  <si>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</si>
  <si>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</si>
  <si>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</si>
  <si>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</si>
  <si>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</si>
  <si>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</si>
  <si>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</si>
  <si>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</si>
  <si>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</si>
  <si>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</si>
  <si>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</si>
  <si>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00009000</t>
  </si>
  <si>
    <t>CEL00009000P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</si>
  <si>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</si>
  <si>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</si>
  <si>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</si>
  <si>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</si>
  <si>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</si>
  <si>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</si>
  <si>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</si>
  <si>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</si>
  <si>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</si>
  <si>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00007010
00007011
00007012</t>
  </si>
  <si>
    <t>---</t>
  </si>
  <si>
    <t>Potere Calorifico Superiore Effettivo
PCSe
KWh/Sm³</t>
  </si>
  <si>
    <t>Immissione di Biometano</t>
  </si>
  <si>
    <t>SGM00600001P</t>
  </si>
  <si>
    <t>00600001</t>
  </si>
  <si>
    <t>Impianto di Guglionesi</t>
  </si>
  <si>
    <t>00709001
00709002</t>
  </si>
  <si>
    <t>SGM00709001PA</t>
  </si>
  <si>
    <t>00009001 
00009523</t>
  </si>
  <si>
    <t>00709001
 00709002</t>
  </si>
  <si>
    <t>00007400 
00007401</t>
  </si>
  <si>
    <t>00007010 
00007011
00007012</t>
  </si>
  <si>
    <t>SGM00600002P</t>
  </si>
  <si>
    <t>STATO</t>
  </si>
  <si>
    <t>APERTO</t>
  </si>
  <si>
    <t>CHIUSO</t>
  </si>
  <si>
    <t>S.G.I. S.p.A.
Anno Termico 2023-2024
CAPACITA' SUI PUNTI DI CONSEGNA AL TRASPORTATORE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</si>
</sst>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&quot;L.&quot;\ #,##0;[Red]\-&quot;L.&quot;\ #,##0"/>
    <numFmt numFmtId="167" formatCode="#,##0.00_);[Red]\(#,##0.00\)"/>
    <numFmt numFmtId="168" formatCode="[Blue]#,##0.00_);[Magenta]\(#,##0.00\)"/>
    <numFmt numFmtId="169" formatCode="_-* #,##0_-;\-* #,##0_-;_-* &quot;-&quot;??_-;_-@_-"/>
    <numFmt numFmtId="170" formatCode="_-[$€]\ * #,##0.00_-;\-[$€]\ * #,##0.00_-;_-[$€]\ * &quot;-&quot;??_-;_-@_-"/>
    <numFmt numFmtId="171" formatCode="_-* #,##0.000_-;\-* #,##0.000_-;_-* &quot;-&quot;??_-;_-@_-"/>
  </numFmts>
  <fonts count="27" x14ac:knownFonts="1">
    <font>
      <sz val="10"/>
      <name val="Arial"/>
    </font>
    <font>
      <sz val="10"/>
      <name val="Arial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8" fillId="2" borderId="0" applyNumberFormat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5" fillId="0" borderId="0"/>
    <xf numFmtId="166" fontId="3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Fill="1" applyProtection="1"/>
    <xf numFmtId="0" fontId="9" fillId="0" borderId="0" xfId="0" applyFont="1" applyProtection="1"/>
    <xf numFmtId="0" fontId="9" fillId="0" borderId="0" xfId="0" applyFont="1" applyFill="1" applyBorder="1" applyProtection="1"/>
    <xf numFmtId="0" fontId="10" fillId="0" borderId="0" xfId="0" applyFont="1" applyAlignment="1">
      <alignment horizontal="right"/>
    </xf>
    <xf numFmtId="164" fontId="11" fillId="0" borderId="0" xfId="7" applyFont="1" applyFill="1" applyBorder="1" applyAlignment="1" applyProtection="1">
      <alignment horizontal="center" vertical="center" wrapText="1"/>
    </xf>
    <xf numFmtId="164" fontId="12" fillId="0" borderId="0" xfId="7" applyFont="1" applyFill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Fill="1" applyBorder="1" applyProtection="1"/>
    <xf numFmtId="164" fontId="14" fillId="0" borderId="0" xfId="7" applyFont="1" applyFill="1" applyBorder="1" applyAlignment="1" applyProtection="1">
      <alignment horizontal="center"/>
    </xf>
    <xf numFmtId="164" fontId="15" fillId="0" borderId="0" xfId="7" applyFont="1" applyFill="1" applyBorder="1" applyAlignment="1" applyProtection="1">
      <alignment horizontal="center"/>
    </xf>
    <xf numFmtId="0" fontId="10" fillId="0" borderId="0" xfId="0" applyFont="1" applyFill="1" applyBorder="1"/>
    <xf numFmtId="49" fontId="16" fillId="0" borderId="0" xfId="0" applyNumberFormat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49" fontId="19" fillId="0" borderId="0" xfId="2" applyNumberFormat="1" applyFont="1" applyFill="1" applyBorder="1"/>
    <xf numFmtId="164" fontId="11" fillId="0" borderId="0" xfId="8" applyFont="1" applyFill="1" applyBorder="1" applyAlignment="1" applyProtection="1">
      <alignment horizontal="center" vertical="center" wrapText="1"/>
    </xf>
    <xf numFmtId="164" fontId="12" fillId="0" borderId="0" xfId="8" applyFont="1" applyFill="1" applyAlignment="1" applyProtection="1">
      <alignment horizontal="center" vertical="center"/>
    </xf>
    <xf numFmtId="164" fontId="14" fillId="0" borderId="0" xfId="8" applyFont="1" applyFill="1" applyBorder="1" applyAlignment="1" applyProtection="1">
      <alignment horizontal="center"/>
    </xf>
    <xf numFmtId="164" fontId="15" fillId="0" borderId="0" xfId="8" applyFont="1" applyFill="1" applyBorder="1" applyAlignment="1" applyProtection="1">
      <alignment horizontal="center"/>
    </xf>
    <xf numFmtId="0" fontId="20" fillId="3" borderId="1" xfId="1" applyFont="1" applyFill="1" applyBorder="1" applyAlignment="1">
      <alignment horizontal="center" vertical="top" wrapText="1"/>
    </xf>
    <xf numFmtId="0" fontId="20" fillId="4" borderId="1" xfId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2" xfId="0" quotePrefix="1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center" vertical="center"/>
    </xf>
    <xf numFmtId="169" fontId="22" fillId="0" borderId="1" xfId="9" applyNumberFormat="1" applyFont="1" applyFill="1" applyBorder="1" applyAlignment="1">
      <alignment vertical="center" wrapText="1"/>
    </xf>
    <xf numFmtId="3" fontId="21" fillId="0" borderId="2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 applyProtection="1">
      <alignment horizontal="right" vertical="center"/>
      <protection locked="0"/>
    </xf>
    <xf numFmtId="3" fontId="21" fillId="0" borderId="2" xfId="0" applyNumberFormat="1" applyFont="1" applyFill="1" applyBorder="1" applyAlignment="1" applyProtection="1">
      <alignment horizontal="right" vertical="center"/>
      <protection hidden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quotePrefix="1" applyFont="1" applyFill="1" applyBorder="1" applyAlignment="1">
      <alignment horizont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quotePrefix="1" applyFont="1" applyFill="1" applyBorder="1" applyAlignment="1">
      <alignment horizontal="center"/>
    </xf>
    <xf numFmtId="0" fontId="21" fillId="0" borderId="1" xfId="0" quotePrefix="1" applyFont="1" applyFill="1" applyBorder="1" applyAlignment="1" applyProtection="1">
      <alignment horizontal="center" vertical="center"/>
    </xf>
    <xf numFmtId="3" fontId="21" fillId="0" borderId="2" xfId="0" applyNumberFormat="1" applyFont="1" applyFill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  <protection locked="0" hidden="1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/>
      <protection locked="0" hidden="1"/>
    </xf>
    <xf numFmtId="3" fontId="21" fillId="0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2" xfId="0" applyFont="1" applyFill="1" applyBorder="1" applyAlignment="1" applyProtection="1">
      <alignment horizontal="center" vertical="center"/>
    </xf>
    <xf numFmtId="169" fontId="22" fillId="5" borderId="1" xfId="9" applyNumberFormat="1" applyFont="1" applyFill="1" applyBorder="1" applyAlignment="1">
      <alignment vertical="center" wrapText="1"/>
    </xf>
    <xf numFmtId="3" fontId="21" fillId="5" borderId="1" xfId="0" applyNumberFormat="1" applyFont="1" applyFill="1" applyBorder="1" applyAlignment="1">
      <alignment horizontal="right" vertical="center"/>
    </xf>
    <xf numFmtId="3" fontId="23" fillId="5" borderId="1" xfId="0" applyNumberFormat="1" applyFont="1" applyFill="1" applyBorder="1" applyAlignment="1" applyProtection="1">
      <alignment horizontal="right" vertical="center"/>
      <protection locked="0"/>
    </xf>
    <xf numFmtId="3" fontId="21" fillId="5" borderId="2" xfId="0" applyNumberFormat="1" applyFont="1" applyFill="1" applyBorder="1" applyAlignment="1">
      <alignment horizontal="right" vertical="center"/>
    </xf>
    <xf numFmtId="0" fontId="21" fillId="5" borderId="1" xfId="0" quotePrefix="1" applyFont="1" applyFill="1" applyBorder="1" applyAlignment="1">
      <alignment horizont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1" fillId="5" borderId="1" xfId="0" quotePrefix="1" applyFont="1" applyFill="1" applyBorder="1" applyAlignment="1">
      <alignment horizontal="center"/>
    </xf>
    <xf numFmtId="0" fontId="21" fillId="5" borderId="1" xfId="0" quotePrefix="1" applyFont="1" applyFill="1" applyBorder="1" applyAlignment="1" applyProtection="1">
      <alignment horizontal="center" vertical="center"/>
    </xf>
    <xf numFmtId="3" fontId="21" fillId="6" borderId="2" xfId="0" applyNumberFormat="1" applyFont="1" applyFill="1" applyBorder="1" applyAlignment="1" applyProtection="1">
      <alignment horizontal="right" vertical="center" wrapText="1"/>
      <protection hidden="1"/>
    </xf>
    <xf numFmtId="3" fontId="21" fillId="5" borderId="2" xfId="0" applyNumberFormat="1" applyFont="1" applyFill="1" applyBorder="1" applyAlignment="1" applyProtection="1">
      <alignment horizontal="right" vertical="center" wrapText="1"/>
      <protection hidden="1"/>
    </xf>
    <xf numFmtId="171" fontId="22" fillId="6" borderId="1" xfId="9" applyNumberFormat="1" applyFont="1" applyFill="1" applyBorder="1" applyAlignment="1">
      <alignment vertical="center" wrapText="1"/>
    </xf>
    <xf numFmtId="3" fontId="26" fillId="6" borderId="1" xfId="0" applyNumberFormat="1" applyFont="1" applyFill="1" applyBorder="1" applyAlignment="1" applyProtection="1">
      <alignment horizontal="center" vertical="center"/>
    </xf>
    <xf numFmtId="3" fontId="21" fillId="6" borderId="2" xfId="0" applyNumberFormat="1" applyFont="1" applyFill="1" applyBorder="1" applyAlignment="1" applyProtection="1">
      <alignment horizontal="right" vertical="center"/>
      <protection hidden="1"/>
    </xf>
    <xf numFmtId="3" fontId="21" fillId="6" borderId="1" xfId="0" applyNumberFormat="1" applyFont="1" applyFill="1" applyBorder="1" applyAlignment="1" applyProtection="1">
      <alignment horizontal="right" vertical="center"/>
      <protection hidden="1"/>
    </xf>
    <xf numFmtId="171" fontId="22" fillId="5" borderId="1" xfId="9" applyNumberFormat="1" applyFont="1" applyFill="1" applyBorder="1" applyAlignment="1">
      <alignment vertical="center" wrapText="1"/>
    </xf>
    <xf numFmtId="3" fontId="26" fillId="5" borderId="1" xfId="0" applyNumberFormat="1" applyFont="1" applyFill="1" applyBorder="1" applyAlignment="1" applyProtection="1">
      <alignment horizontal="center" vertical="center"/>
    </xf>
    <xf numFmtId="3" fontId="21" fillId="5" borderId="1" xfId="0" applyNumberFormat="1" applyFont="1" applyFill="1" applyBorder="1" applyAlignment="1" applyProtection="1">
      <alignment horizontal="center" vertical="center"/>
    </xf>
    <xf numFmtId="3" fontId="21" fillId="5" borderId="1" xfId="0" applyNumberFormat="1" applyFont="1" applyFill="1" applyBorder="1" applyAlignment="1" applyProtection="1">
      <alignment horizontal="right" vertical="center"/>
      <protection hidden="1"/>
    </xf>
    <xf numFmtId="3" fontId="24" fillId="5" borderId="1" xfId="0" applyNumberFormat="1" applyFont="1" applyFill="1" applyBorder="1" applyAlignment="1" applyProtection="1">
      <alignment horizontal="center" vertical="center"/>
      <protection locked="0" hidden="1"/>
    </xf>
    <xf numFmtId="3" fontId="21" fillId="5" borderId="1" xfId="0" applyNumberFormat="1" applyFont="1" applyFill="1" applyBorder="1" applyAlignment="1">
      <alignment horizontal="center" vertical="center"/>
    </xf>
    <xf numFmtId="164" fontId="25" fillId="4" borderId="3" xfId="8" applyFont="1" applyFill="1" applyBorder="1" applyAlignment="1" applyProtection="1">
      <alignment horizontal="center" vertical="center" wrapText="1"/>
    </xf>
    <xf numFmtId="164" fontId="25" fillId="4" borderId="0" xfId="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64" fontId="25" fillId="4" borderId="3" xfId="7" applyFont="1" applyFill="1" applyBorder="1" applyAlignment="1" applyProtection="1">
      <alignment horizontal="center" vertical="center" wrapText="1"/>
    </xf>
    <xf numFmtId="164" fontId="25" fillId="4" borderId="0" xfId="7" applyFont="1" applyFill="1" applyBorder="1" applyAlignment="1" applyProtection="1">
      <alignment horizontal="center" vertical="center" wrapText="1"/>
    </xf>
  </cellXfs>
  <cellStyles count="13">
    <cellStyle name="40% - Colore 4" xfId="1" builtinId="43"/>
    <cellStyle name="Collegamento ipertestuale" xfId="2" builtinId="8"/>
    <cellStyle name="Euro" xfId="3" xr:uid="{00000000-0005-0000-0000-000002000000}"/>
    <cellStyle name="Input (0,00)" xfId="4" xr:uid="{00000000-0005-0000-0000-000003000000}"/>
    <cellStyle name="Migliaia (0)_COM. INT. PCS LUGLIO 96 " xfId="5" xr:uid="{00000000-0005-0000-0000-000004000000}"/>
    <cellStyle name="Migliaia (0,00)" xfId="6" xr:uid="{00000000-0005-0000-0000-000005000000}"/>
    <cellStyle name="Migliaia [0]" xfId="7" builtinId="6"/>
    <cellStyle name="Migliaia [0] 2" xfId="8" xr:uid="{00000000-0005-0000-0000-000007000000}"/>
    <cellStyle name="Migliaia 2" xfId="9" xr:uid="{00000000-0005-0000-0000-000008000000}"/>
    <cellStyle name="Non_definito" xfId="10" xr:uid="{00000000-0005-0000-0000-000009000000}"/>
    <cellStyle name="Normal_Sheet1" xfId="11" xr:uid="{00000000-0005-0000-0000-00000A000000}"/>
    <cellStyle name="Normale" xfId="0" builtinId="0"/>
    <cellStyle name="Valuta (0)_COM. INT. PCS LUGLIO 96 " xfId="12" xr:uid="{00000000-0005-0000-0000-00000C000000}"/>
  </cellStyles>
  <dxfs count="9"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theme="0" tint="-0.34998626667073579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theme="0" tint="-0.34998626667073579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Eg_Logistica/BD/Bilancio%20giornaliero/dicembre%202001/daily%20balance%20dec%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TEMP/temp/SCHED_10_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ETS/COMMERCIALE/TRASPORTO/Fatturazione/FATTURAZIONE_05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Progetto%20Snam%20Rete%20Gas/File%20excel%20mismatching%20e%20bilanci/temp/SCHED_10_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WINNT/Profiles/brandas/Temporary%20Internet%20Files/OLK1/MIS_S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 refreshError="1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0" refreshError="1"/>
      <sheetData sheetId="1" refreshError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384589.21750000003</v>
          </cell>
          <cell r="G14">
            <v>369713.38500000001</v>
          </cell>
          <cell r="H14">
            <v>363500.4975</v>
          </cell>
          <cell r="I14">
            <v>367688.8075</v>
          </cell>
          <cell r="J14">
            <v>373888.77750000003</v>
          </cell>
          <cell r="K14">
            <v>371142.20500000002</v>
          </cell>
          <cell r="L14">
            <v>368932.88</v>
          </cell>
          <cell r="M14">
            <v>364512.94750000001</v>
          </cell>
          <cell r="N14">
            <v>365824.42</v>
          </cell>
          <cell r="O14">
            <v>356181.40500000003</v>
          </cell>
          <cell r="P14">
            <v>372215.5675</v>
          </cell>
          <cell r="Q14">
            <v>357360.85749999998</v>
          </cell>
          <cell r="R14">
            <v>356323.79</v>
          </cell>
          <cell r="S14">
            <v>329408.09749999997</v>
          </cell>
          <cell r="T14">
            <v>317068.6825</v>
          </cell>
          <cell r="U14">
            <v>340413.16249999998</v>
          </cell>
          <cell r="V14">
            <v>331450.81</v>
          </cell>
          <cell r="W14">
            <v>331026.66249999998</v>
          </cell>
          <cell r="X14">
            <v>339189.30499999999</v>
          </cell>
          <cell r="Y14">
            <v>346299.85249999998</v>
          </cell>
          <cell r="Z14">
            <v>347815.58</v>
          </cell>
          <cell r="AA14">
            <v>345207.01750000002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355256.92249999999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20313.497500000001</v>
          </cell>
          <cell r="I24">
            <v>20404.807500000003</v>
          </cell>
          <cell r="J24">
            <v>20408.7775</v>
          </cell>
          <cell r="K24">
            <v>20352.205000000002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20436.567500000001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20139.810000000001</v>
          </cell>
          <cell r="W24">
            <v>18306.662500000002</v>
          </cell>
          <cell r="X24">
            <v>20471.305</v>
          </cell>
          <cell r="Y24">
            <v>20398.852500000001</v>
          </cell>
          <cell r="Z24">
            <v>20302.580000000002</v>
          </cell>
          <cell r="AA24">
            <v>19980.017500000002</v>
          </cell>
          <cell r="AB24">
            <v>20290.670000000002</v>
          </cell>
          <cell r="AC24">
            <v>20214.247500000001</v>
          </cell>
          <cell r="AD24">
            <v>20084.23</v>
          </cell>
          <cell r="AE24">
            <v>20147.75</v>
          </cell>
          <cell r="AF24">
            <v>20124.922500000001</v>
          </cell>
          <cell r="AG24">
            <v>561928.68749999988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 refreshError="1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0.96655999999999997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0.98997999999999997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0.99983999999999995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0.99736000000000002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0.99665999999999999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0.98672000000000004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1.0013700000000001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48.381999999999998</v>
          </cell>
          <cell r="BE9">
            <v>48.381999999999998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0.98148999999999997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1.0089600000000001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0.98323000000000005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0.96884000000000003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0.96884000000000003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0.99314000000000002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0.95342000000000005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0.98823000000000005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0.95116999999999996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0.99700999999999995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0.96884000000000003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72.522999999999996</v>
          </cell>
          <cell r="BE20">
            <v>72.522999999999996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0.98741999999999996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0.98741999999999996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0.99665999999999999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28.231000000000002</v>
          </cell>
          <cell r="BE23">
            <v>28.231000000000002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0.99960000000000004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 xml:space="preserve"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1.0013700000000001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45.579000000000001</v>
          </cell>
          <cell r="BE26">
            <v>45.579000000000001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0.98741999999999996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0.98834999999999995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0.98834999999999995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0.98846000000000001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0.98846000000000001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78.775000000000006</v>
          </cell>
          <cell r="BE34">
            <v>78.775000000000006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0.98846000000000001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1.0013700000000001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0.99972000000000005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62.826999999999998</v>
          </cell>
          <cell r="BE38">
            <v>62.826999999999998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0.98870000000000002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1.0118199999999999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0.98636999999999997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0.99500999999999995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159.30000000000001</v>
          </cell>
          <cell r="BA42">
            <v>159.30000000000001</v>
          </cell>
          <cell r="BB42">
            <v>2</v>
          </cell>
          <cell r="BC42">
            <v>2</v>
          </cell>
          <cell r="BD42">
            <v>74.960999999999999</v>
          </cell>
          <cell r="BE42">
            <v>74.960999999999999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0.98380999999999996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1.0118199999999999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40.024000000000001</v>
          </cell>
          <cell r="BE44">
            <v>40.024000000000001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0.99782999999999999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1.0118199999999999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0.99619000000000002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0.99619000000000002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0.99092000000000002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28.251100000000001</v>
          </cell>
          <cell r="BE49">
            <v>28.251100000000001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0.99619000000000002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0.99619000000000002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0.98834999999999995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0.95679999999999998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1.0006600000000001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1.0025500000000001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1.0013700000000001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1.0004299999999999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1.0001899999999999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1.0001899999999999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1.0001899999999999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1.0013700000000001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0.99197000000000002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0.99197000000000002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1.0001899999999999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1.0013700000000001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154.00200000000001</v>
          </cell>
          <cell r="BA67">
            <v>154.00200000000001</v>
          </cell>
          <cell r="BB67">
            <v>154.00200000000001</v>
          </cell>
          <cell r="BC67">
            <v>2</v>
          </cell>
          <cell r="BD67">
            <v>53.279000000000003</v>
          </cell>
          <cell r="BE67">
            <v>53.279000000000003</v>
          </cell>
          <cell r="BF67">
            <v>79.989000000000004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0.97572000000000003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0.99900999999999995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0.98963000000000001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0.99255000000000004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1.0012099999999999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0.98846000000000001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0.99619000000000002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0.98729999999999996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0.99665999999999999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0.99665999999999999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0.99665999999999999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0.99665999999999999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0.99619000000000002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0.97975999999999996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0.97975999999999996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1.0118199999999999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63.139000000000003</v>
          </cell>
          <cell r="BE86">
            <v>63.139000000000003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0.99500999999999995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0.99619000000000002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0.98846000000000001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1.0096700000000001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0.99607000000000001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0.99619000000000002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0.98846000000000001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84.864000000000004</v>
          </cell>
          <cell r="BE93">
            <v>84.864000000000004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0.98741999999999996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1.0089600000000001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1.0013700000000001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1.0118199999999999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0.98846000000000001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72.528999999999996</v>
          </cell>
          <cell r="BE100">
            <v>72.528999999999996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0.98846000000000001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0.98846000000000001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51.682000000000002</v>
          </cell>
          <cell r="BE103">
            <v>51.682000000000002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1.0013700000000001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0.99548000000000003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0.98741999999999996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1.0118199999999999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0.98741999999999996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0.98741999999999996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0.99865999999999999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0.98741999999999996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1.0118199999999999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1.0118199999999999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0.92698999999999998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1.0018400000000001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63.609000000000002</v>
          </cell>
          <cell r="BE116">
            <v>63.609000000000002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1.0018400000000001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0.99724999999999997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0.95431999999999995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0.96506999999999998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41.597999999999999</v>
          </cell>
          <cell r="BE121">
            <v>68.89</v>
          </cell>
          <cell r="BF121">
            <v>41.597999999999999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0.98229999999999995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0.96884000000000003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0.96484999999999999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28.309000000000001</v>
          </cell>
          <cell r="BE124">
            <v>39.414999999999999</v>
          </cell>
          <cell r="BF124">
            <v>28.309000000000001</v>
          </cell>
          <cell r="BG124">
            <v>53.384999999999998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0.96997999999999995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39.447000000000003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0.98729999999999996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0.99619000000000002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0.98741999999999996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1.0016099999999999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130.77500000000001</v>
          </cell>
          <cell r="BE131">
            <v>92.215800000000002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1.0126500000000001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0.98834999999999995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0.99500999999999995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0.98846000000000001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0.98729999999999996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0.98834999999999995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0.99665999999999999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0.99383999999999995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0.99500999999999995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0.98870000000000002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0.95342000000000005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0.96884000000000003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0.99619000000000002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0.99619000000000002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0.99619000000000002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1.0061100000000001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0.98672000000000004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0.98323000000000005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1.0108600000000001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0.98323000000000005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99.555999999999997</v>
          </cell>
          <cell r="BE159">
            <v>99.555999999999997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1.0096700000000001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0.98323000000000005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260.39999999999998</v>
          </cell>
          <cell r="BA161">
            <v>260.39999999999998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0.98880999999999997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0.98672000000000004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0.99841999999999997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1.0089600000000001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0.98614000000000002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0.98672000000000004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0.98846000000000001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0.93513000000000002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1.0071699999999999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0.98741999999999996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0.92415000000000003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0.99853999999999998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0.99960000000000004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0.99865999999999999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0.92415000000000003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1.0016099999999999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0.98787999999999998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0.96165999999999996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0.93457999999999997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0.96884000000000003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0.99314000000000002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0.99080000000000001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0.97975999999999996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0.95974000000000004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0.99314000000000002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0.98033999999999999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0.95184000000000002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0.91329000000000005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0.91773000000000005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0.92196999999999996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0.93833999999999995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1.0001899999999999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0.93017000000000005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0.94267000000000001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0.93291999999999997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0.92196999999999996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0.92196999999999996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0.95116999999999996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 xml:space="preserve"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0.93291999999999997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0.99372000000000005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0.98380999999999996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0.99631000000000003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0.99631000000000003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0.99631000000000003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0.99631000000000003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0.99631000000000003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0.99631000000000003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57.774999999999999</v>
          </cell>
          <cell r="BE214">
            <v>57.774999999999999</v>
          </cell>
          <cell r="BF214">
            <v>80.647000000000006</v>
          </cell>
          <cell r="BG214">
            <v>93.158000000000001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0.99631000000000003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0.99631000000000003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0.99631000000000003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0.95431999999999995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0.99760000000000004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0.94121999999999995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81.787000000000006</v>
          </cell>
          <cell r="BE220">
            <v>81.787000000000006</v>
          </cell>
          <cell r="BF220">
            <v>128.32599999999999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0.98963000000000001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0.99548000000000003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1.0043299999999999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0.95691000000000004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0.94121999999999995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0.91761999999999999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1.0001899999999999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0.98963000000000001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1.0001899999999999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0.99782999999999999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0.98963000000000001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0.99782999999999999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0.98846000000000001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0.98323000000000005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159.30000000000001</v>
          </cell>
          <cell r="BA237">
            <v>159.30000000000001</v>
          </cell>
          <cell r="BB237">
            <v>2</v>
          </cell>
          <cell r="BC237">
            <v>2</v>
          </cell>
          <cell r="BD237">
            <v>71.680000000000007</v>
          </cell>
          <cell r="BE237">
            <v>71.680000000000007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0.98323000000000005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159.30000000000001</v>
          </cell>
          <cell r="BA238">
            <v>159.30000000000001</v>
          </cell>
          <cell r="BB238">
            <v>2</v>
          </cell>
          <cell r="BC238">
            <v>2</v>
          </cell>
          <cell r="BD238">
            <v>71.680000000000007</v>
          </cell>
          <cell r="BE238">
            <v>71.680000000000007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0.98323000000000005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56.878999999999998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154.08000000000001</v>
          </cell>
          <cell r="BA239">
            <v>154.08000000000001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0.98787999999999998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0.99431000000000003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1.0001899999999999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0.98672000000000004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0.98672000000000004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1.0071699999999999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0.92415000000000003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0.99314000000000002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0.93017000000000005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0.93017000000000005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0.93291999999999997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0.93291999999999997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1.0043299999999999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0.98323000000000005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1.0126500000000001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83.155000000000001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73.599998470000003</v>
          </cell>
          <cell r="BA268">
            <v>73.599998470000003</v>
          </cell>
          <cell r="BB268">
            <v>2</v>
          </cell>
          <cell r="BC268">
            <v>2</v>
          </cell>
          <cell r="BD268">
            <v>42.359001159999998</v>
          </cell>
          <cell r="BE268">
            <v>42.359001159999998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42.997001650000001</v>
          </cell>
          <cell r="BE269">
            <v>42.997001650000001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65.792000000000002</v>
          </cell>
          <cell r="BE271">
            <v>65.792000000000002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146.80000000000001</v>
          </cell>
          <cell r="BD272">
            <v>92.265000000000001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146.69999999999999</v>
          </cell>
          <cell r="BD273">
            <v>77.474999999999994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141.78700000000001</v>
          </cell>
          <cell r="BE274">
            <v>141.78700000000001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0.98380999999999996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1.0013700000000001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1.0013700000000001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0.98323000000000005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1.0126500000000001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0.95408999999999999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10.130000000000001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54.576999999999998</v>
          </cell>
          <cell r="BE292">
            <v>54.576999999999998</v>
          </cell>
          <cell r="BF292">
            <v>54.576999999999998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0.94467999999999996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0.94567999999999997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1.0016099999999999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96.281999999999996</v>
          </cell>
          <cell r="BE296">
            <v>96.281999999999996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1.0126500000000001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96.301000000000002</v>
          </cell>
          <cell r="BE298">
            <v>96.301000000000002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0.99314000000000002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52.232999999999997</v>
          </cell>
          <cell r="BA300">
            <v>52.232999999999997</v>
          </cell>
          <cell r="BB300">
            <v>2</v>
          </cell>
          <cell r="BC300">
            <v>2</v>
          </cell>
          <cell r="BD300">
            <v>17.466999999999999</v>
          </cell>
          <cell r="BE300">
            <v>17.466999999999999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0.99314000000000002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0.98741999999999996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0.98741999999999996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0.98741999999999996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0.98741999999999996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0.98858000000000001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0.98858000000000001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0.97584000000000004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0.99255000000000004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0.98323000000000005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159.30000000000001</v>
          </cell>
          <cell r="BA311">
            <v>159.30000000000001</v>
          </cell>
          <cell r="BB311">
            <v>2</v>
          </cell>
          <cell r="BC311">
            <v>2</v>
          </cell>
          <cell r="BD311">
            <v>71.680000000000007</v>
          </cell>
          <cell r="BE311">
            <v>71.680000000000007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1.0077700000000001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1.0001899999999999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1.0001899999999999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1.0001899999999999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1.0001899999999999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1.0001899999999999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1.0001899999999999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1.0001899999999999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1.0001899999999999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1.0001899999999999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1.0001899999999999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1.0001899999999999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1.0001899999999999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1.0001899999999999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1.0001899999999999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1.0013700000000001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1.0013700000000001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1.0013700000000001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1.0013700000000001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1.0013700000000001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1.0013700000000001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1.0013700000000001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1.0013700000000001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1.0013700000000001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1.0013700000000001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1.0013700000000001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1.0013700000000001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0.97572000000000003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0.97572000000000003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0.99900999999999995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0.99900999999999995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0.99900999999999995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0.99900999999999995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0.99900999999999995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0.99900999999999995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0.99900999999999995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0.99900999999999995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0.99900999999999995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0.99900999999999995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0.99782999999999999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0.98963000000000001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0.98963000000000001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0.98963000000000001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0.98963000000000001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0.98963000000000001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0.98963000000000001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0.98963000000000001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0.98963000000000001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0.98963000000000001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0.98963000000000001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0.98963000000000001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0.98963000000000001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0.99255000000000004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1.0018400000000001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1.0018400000000001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0.96506999999999998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0.96506999999999998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0.96506999999999998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0.98229999999999995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0.98229999999999995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0.96884000000000003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0.96884000000000003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1.0061100000000001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1.0061100000000001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1.0108600000000001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0.97918000000000005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0.99724999999999997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0.99536999999999998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0.97975999999999996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0.98114999999999997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1.0108600000000001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1.0108600000000001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1.0108600000000001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1.0108600000000001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1.0108600000000001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1.0108600000000001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1.0108600000000001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1.0065999999999999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0.96884000000000003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0.99500999999999995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0.98846000000000001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0.98741999999999996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0.99383999999999995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0.99314000000000002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0.98846000000000001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0.98380999999999996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0.98787999999999998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0.99080000000000001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0.99853999999999998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0.98787999999999998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1.0001899999999999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0.96621000000000001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0.98753000000000002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0.98753000000000002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0.98963000000000001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0.99536999999999998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0.94067000000000001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0.98729999999999996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0.98753000000000002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0.98753000000000002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0.98846000000000001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0.98323000000000005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0.97629999999999995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0.99631000000000003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0.98729999999999996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1.0038499999999999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0.98846000000000001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1.0077700000000001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1.0077700000000001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0.99665999999999999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0.99900999999999995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0.98846000000000001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189.96299999999999</v>
          </cell>
          <cell r="BE435">
            <v>189.96299999999999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0.95679999999999998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0.95431999999999995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1.0118199999999999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1.0126500000000001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1.0118199999999999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0.99700999999999995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0.99431000000000003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0.92415000000000003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0.93789999999999996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0.96792999999999996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0.99372000000000005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0.94467999999999996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1.0126500000000001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0.98834999999999995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1.0118199999999999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1.0126500000000001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71.403999999999996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588.20000000000005</v>
          </cell>
          <cell r="AZ463">
            <v>202.42</v>
          </cell>
          <cell r="BD463">
            <v>150.75998999999999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588.20000000000005</v>
          </cell>
          <cell r="AZ464">
            <v>202.42</v>
          </cell>
          <cell r="BD464">
            <v>150.75998999999999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151.21899999999999</v>
          </cell>
          <cell r="BE465">
            <v>151.21899999999999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0.94401000000000002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56.576000000000001</v>
          </cell>
          <cell r="BE470">
            <v>56.576000000000001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80.683000000000007</v>
          </cell>
          <cell r="BE471">
            <v>80.683000000000007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158.03899999999999</v>
          </cell>
          <cell r="BE472">
            <v>158.03899999999999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0.98765000000000003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0.98765000000000003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0.98765000000000003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0.99983999999999995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0.98660000000000003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0.97987000000000002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0.97987000000000002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0.99983999999999995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0.99326000000000003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0.99782999999999999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0.93955999999999995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0.97987000000000002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0.99033000000000004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0.99641999999999997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0.98660000000000003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0.97987000000000002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0.97987000000000002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0.99326000000000003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0.98660000000000003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1.0062199999999999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1.0077700000000001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1.0055099999999999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0.99455000000000005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0.99700999999999995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0.99924999999999997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0.99336999999999998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0.99056999999999995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0.99326000000000003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0.97987000000000002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0.97999000000000003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0.99983999999999995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0.97331000000000001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1.0122899999999999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1.0077700000000001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1.0126500000000001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0.99983999999999995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0.99983999999999995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0.99326000000000003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0.99983999999999995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0.99395999999999995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0.98229999999999995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0.99782999999999999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1.0089600000000001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1.0111000000000001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0.99419000000000002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1.0055099999999999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0.99865999999999999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0.99865999999999999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0.99865999999999999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0.99045000000000005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1.0125299999999999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1.0044500000000001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1.0092000000000001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1.0037400000000001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1.0093099999999999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0.99314000000000002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1.0087200000000001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0.99807000000000001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1.0016099999999999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0.99983999999999995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1.0020800000000001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0.99983999999999995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1.0103899999999999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1.0103899999999999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1.0087200000000001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1.0096700000000001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1.0131300000000001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1.0131300000000001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0.99900999999999995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1.0119400000000001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1.0099100000000001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0.97987000000000002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0.99983999999999995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0.98660000000000003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0.99326000000000003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0.99960000000000004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0.97987000000000002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0.98660000000000003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0.99326000000000003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0.98660000000000003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0.99983999999999995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1.0061100000000001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0.99138000000000004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0.97802999999999995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0.98172999999999999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0.99138000000000004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0.98765000000000003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0.99983999999999995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0.98660000000000003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0.98660000000000003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0.97987000000000002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0.97987000000000002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0.97594999999999998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1.0131300000000001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1.0115799999999999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1.0106200000000001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1.0106200000000001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1.0111000000000001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1.0128900000000001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1.0125299999999999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0.99983999999999995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0.99983999999999995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0.99924999999999997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0.99548000000000003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1.0083599999999999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1.0108600000000001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1.0055099999999999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588.20000000000005</v>
          </cell>
          <cell r="AZ975">
            <v>202.42</v>
          </cell>
          <cell r="BD975">
            <v>150.75998999999999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1.0131300000000001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1.0131300000000001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1.0131300000000001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1.0115799999999999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1.0115799999999999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1.0115799999999999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1.0106200000000001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1.0106200000000001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1.0111000000000001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1.0111000000000001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1.0131300000000001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1.0131300000000001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1.0131300000000001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0.97043999999999997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 xml:space="preserve"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 xml:space="preserve"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 xml:space="preserve"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 xml:space="preserve"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 xml:space="preserve"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 xml:space="preserve"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 xml:space="preserve"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 xml:space="preserve"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 xml:space="preserve"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1.0131300000000001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0.95116999999999996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158.30000000000001</v>
          </cell>
          <cell r="BA1142">
            <v>158.30000000000001</v>
          </cell>
          <cell r="BB1142">
            <v>2</v>
          </cell>
          <cell r="BC1142">
            <v>2</v>
          </cell>
          <cell r="BD1142">
            <v>74.546999999999997</v>
          </cell>
          <cell r="BE1142">
            <v>74.546999999999997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1.0013700000000001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154.00200000000001</v>
          </cell>
          <cell r="BA1143">
            <v>154.00200000000001</v>
          </cell>
          <cell r="BB1143">
            <v>154.00200000000001</v>
          </cell>
          <cell r="BC1143">
            <v>2</v>
          </cell>
          <cell r="BD1143">
            <v>79.989000000000004</v>
          </cell>
          <cell r="BE1143">
            <v>53.279000000000003</v>
          </cell>
          <cell r="BF1143">
            <v>79.989000000000004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1.0013700000000001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154.00200000000001</v>
          </cell>
          <cell r="BA1144">
            <v>154.00200000000001</v>
          </cell>
          <cell r="BB1144">
            <v>154.00200000000001</v>
          </cell>
          <cell r="BC1144">
            <v>2</v>
          </cell>
          <cell r="BD1144">
            <v>79.989000000000004</v>
          </cell>
          <cell r="BE1144">
            <v>53.279000000000003</v>
          </cell>
          <cell r="BF1144">
            <v>79.989000000000004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0.86897999999999997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260.39999999999998</v>
          </cell>
          <cell r="BA1148">
            <v>260.39999999999998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0.99631000000000003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159.30000000000001</v>
          </cell>
          <cell r="BA1150">
            <v>70.2</v>
          </cell>
          <cell r="BB1150">
            <v>2</v>
          </cell>
          <cell r="BC1150">
            <v>2</v>
          </cell>
          <cell r="BD1150">
            <v>71.680000000000007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0.98963000000000001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1.0001899999999999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0.95408999999999999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10.130000000000001</v>
          </cell>
          <cell r="AM1156">
            <v>2.8243999999999998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54.576999999999998</v>
          </cell>
          <cell r="BE1156">
            <v>54.576999999999998</v>
          </cell>
          <cell r="BF1156">
            <v>54.576999999999998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158.30000000000001</v>
          </cell>
          <cell r="BD1157">
            <v>74.546999999999997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1.0001899999999999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1.0001899999999999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1.0001899999999999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1.0001899999999999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1.0001899999999999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0.99631000000000003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1.0013700000000001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1.0013700000000001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0.99631000000000003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0.99900999999999995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0.99631000000000003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1.0018400000000001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0.99631000000000003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1.0089600000000001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1.0089600000000001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0.93513000000000002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0.98787999999999998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1.0001899999999999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1.0001899999999999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0.95974000000000004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0.95116999999999996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0.99631000000000003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0.99631000000000003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0.99631000000000003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0.95431999999999995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0.94121999999999995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0.94121999999999995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0.98963000000000001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0.98963000000000001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0.94121999999999995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1.0131300000000001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1.0001899999999999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80.683000000000007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80.683000000000007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0.94121999999999995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0.94121999999999995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1.0089600000000001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1.0089600000000001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0.94121999999999995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0.94121999999999995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0.94121999999999995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0.94121999999999995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0.94121999999999995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0.87934000000000001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158.30000000000001</v>
          </cell>
          <cell r="BB1264">
            <v>150</v>
          </cell>
          <cell r="BC1264">
            <v>2</v>
          </cell>
          <cell r="BD1264">
            <v>40</v>
          </cell>
          <cell r="BE1264">
            <v>74.546999999999997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158.30000000000001</v>
          </cell>
          <cell r="BB1265">
            <v>150</v>
          </cell>
          <cell r="BC1265">
            <v>2</v>
          </cell>
          <cell r="BD1265">
            <v>40</v>
          </cell>
          <cell r="BE1265">
            <v>74.546999999999997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0.98963000000000001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0.94567999999999997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76.156999999999996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1.0013700000000001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O4">
            <v>0</v>
          </cell>
          <cell r="P4">
            <v>0</v>
          </cell>
          <cell r="Q4">
            <v>35316.750500000082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319.10000000000002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-7.2759576141834259E-11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6239.2722950000079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483.94619999999998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30503.305200000032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4813.4453000000503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6.6961547418031842E-11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Q26"/>
  <sheetViews>
    <sheetView tabSelected="1" topLeftCell="A4" zoomScale="80" zoomScaleNormal="80" workbookViewId="0">
      <selection activeCell="J18" sqref="J18"/>
    </sheetView>
  </sheetViews>
  <sheetFormatPr defaultColWidth="9.140625" defaultRowHeight="12.75" x14ac:dyDescent="0.2"/>
  <cols>
    <col min="1" max="1" width="19.140625" style="2" customWidth="1"/>
    <col min="2" max="2" width="60" style="2" bestFit="1" customWidth="1"/>
    <col min="3" max="3" width="20.28515625" style="2" bestFit="1" customWidth="1"/>
    <col min="4" max="4" width="29.85546875" style="2" customWidth="1"/>
    <col min="5" max="5" width="48.7109375" style="2" bestFit="1" customWidth="1"/>
    <col min="6" max="6" width="18.7109375" style="2" bestFit="1" customWidth="1"/>
    <col min="7" max="7" width="19.140625" style="2" bestFit="1" customWidth="1"/>
    <col min="8" max="10" width="20.42578125" style="2" customWidth="1"/>
    <col min="11" max="12" width="20.42578125" style="3" customWidth="1"/>
    <col min="13" max="14" width="20.28515625" style="3" customWidth="1"/>
    <col min="15" max="15" width="22.140625" style="3" customWidth="1"/>
    <col min="16" max="16384" width="9.140625" style="3"/>
  </cols>
  <sheetData>
    <row r="1" spans="1:17" x14ac:dyDescent="0.2">
      <c r="A1" s="1"/>
      <c r="B1" s="1"/>
      <c r="C1" s="1"/>
      <c r="D1" s="1"/>
      <c r="E1" s="1"/>
    </row>
    <row r="2" spans="1:17" x14ac:dyDescent="0.2">
      <c r="A2" s="1"/>
      <c r="B2" s="1"/>
      <c r="C2" s="1"/>
      <c r="D2" s="1"/>
      <c r="E2" s="1"/>
    </row>
    <row r="3" spans="1:17" x14ac:dyDescent="0.2">
      <c r="A3" s="1"/>
      <c r="B3" s="1"/>
      <c r="C3" s="1"/>
      <c r="D3" s="1"/>
      <c r="E3" s="1"/>
      <c r="J3" s="4"/>
    </row>
    <row r="4" spans="1:17" s="18" customFormat="1" ht="83.25" customHeight="1" x14ac:dyDescent="0.2">
      <c r="A4" s="69" t="s">
        <v>79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7" s="8" customFormat="1" ht="18.75" x14ac:dyDescent="0.3">
      <c r="A5" s="19"/>
      <c r="B5" s="19"/>
      <c r="C5" s="19"/>
      <c r="D5" s="19"/>
      <c r="E5" s="19"/>
      <c r="F5" s="7"/>
      <c r="G5" s="7"/>
      <c r="H5" s="7"/>
      <c r="I5" s="7"/>
      <c r="J5" s="7"/>
    </row>
    <row r="6" spans="1:17" ht="18.75" x14ac:dyDescent="0.3">
      <c r="A6" s="20"/>
      <c r="B6" s="20"/>
      <c r="C6" s="20"/>
      <c r="D6" s="20"/>
      <c r="E6" s="21"/>
    </row>
    <row r="7" spans="1:17" s="15" customFormat="1" ht="18.75" x14ac:dyDescent="0.3">
      <c r="A7" s="11"/>
      <c r="B7" s="12"/>
      <c r="C7" s="71"/>
      <c r="D7" s="71"/>
      <c r="E7" s="71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s="15" customFormat="1" ht="18.75" x14ac:dyDescent="0.3">
      <c r="A8" s="16"/>
      <c r="B8" s="17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7" s="15" customFormat="1" ht="18.75" x14ac:dyDescent="0.3">
      <c r="A9" s="16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s="15" customFormat="1" ht="18.75" x14ac:dyDescent="0.3">
      <c r="A10" s="16" t="s">
        <v>60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7" x14ac:dyDescent="0.2">
      <c r="A11" s="2" t="s">
        <v>61</v>
      </c>
    </row>
    <row r="12" spans="1:17" s="16" customFormat="1" ht="78.75" x14ac:dyDescent="0.2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23" t="s">
        <v>5</v>
      </c>
      <c r="G12" s="23" t="s">
        <v>46</v>
      </c>
      <c r="H12" s="23" t="s">
        <v>53</v>
      </c>
      <c r="I12" s="23" t="s">
        <v>54</v>
      </c>
      <c r="J12" s="22" t="s">
        <v>55</v>
      </c>
      <c r="K12" s="23" t="s">
        <v>56</v>
      </c>
      <c r="L12" s="23" t="s">
        <v>57</v>
      </c>
      <c r="M12" s="23" t="s">
        <v>58</v>
      </c>
      <c r="N12" s="23" t="s">
        <v>59</v>
      </c>
      <c r="O12" s="23" t="s">
        <v>76</v>
      </c>
    </row>
    <row r="13" spans="1:17" s="16" customFormat="1" ht="15.75" customHeight="1" x14ac:dyDescent="0.25">
      <c r="A13" s="24" t="s">
        <v>6</v>
      </c>
      <c r="B13" s="25" t="s">
        <v>7</v>
      </c>
      <c r="C13" s="24" t="s">
        <v>8</v>
      </c>
      <c r="D13" s="26">
        <v>8006</v>
      </c>
      <c r="E13" s="25" t="s">
        <v>30</v>
      </c>
      <c r="F13" s="27" t="s">
        <v>47</v>
      </c>
      <c r="G13" s="27" t="s">
        <v>41</v>
      </c>
      <c r="H13" s="28">
        <v>39924.416666666664</v>
      </c>
      <c r="I13" s="29">
        <v>230000</v>
      </c>
      <c r="J13" s="30"/>
      <c r="K13" s="29"/>
      <c r="L13" s="57">
        <f>ROUND(I13*(H13*0.999)/1000000/0.0036,0)</f>
        <v>2548176</v>
      </c>
      <c r="M13" s="57">
        <f>ROUND(J13*(H13*0.999)/1000000/0.0036,0)</f>
        <v>0</v>
      </c>
      <c r="N13" s="29"/>
      <c r="O13" s="33" t="s">
        <v>77</v>
      </c>
    </row>
    <row r="14" spans="1:17" ht="15.75" x14ac:dyDescent="0.25">
      <c r="A14" s="46" t="s">
        <v>6</v>
      </c>
      <c r="B14" s="47" t="s">
        <v>7</v>
      </c>
      <c r="C14" s="46" t="s">
        <v>10</v>
      </c>
      <c r="D14" s="47">
        <v>99990006</v>
      </c>
      <c r="E14" s="47" t="s">
        <v>31</v>
      </c>
      <c r="F14" s="48" t="s">
        <v>47</v>
      </c>
      <c r="G14" s="48" t="s">
        <v>41</v>
      </c>
      <c r="H14" s="49">
        <v>38100</v>
      </c>
      <c r="I14" s="50">
        <v>65000</v>
      </c>
      <c r="J14" s="51"/>
      <c r="K14" s="52"/>
      <c r="L14" s="58">
        <f t="shared" ref="L14:L24" si="0">ROUND(I14*(H14*0.999)/1000000/0.0036,0)</f>
        <v>687229</v>
      </c>
      <c r="M14" s="58">
        <f t="shared" ref="M14:M23" si="1">ROUND(J14*(H14*0.999)/1000000/0.0036,0)</f>
        <v>0</v>
      </c>
      <c r="N14" s="52"/>
      <c r="O14" s="47" t="s">
        <v>78</v>
      </c>
      <c r="Q14" s="16"/>
    </row>
    <row r="15" spans="1:17" ht="15.75" x14ac:dyDescent="0.25">
      <c r="A15" s="46" t="s">
        <v>6</v>
      </c>
      <c r="B15" s="47" t="s">
        <v>7</v>
      </c>
      <c r="C15" s="46" t="s">
        <v>11</v>
      </c>
      <c r="D15" s="47">
        <v>99990007</v>
      </c>
      <c r="E15" s="47" t="s">
        <v>32</v>
      </c>
      <c r="F15" s="48" t="s">
        <v>47</v>
      </c>
      <c r="G15" s="48" t="s">
        <v>41</v>
      </c>
      <c r="H15" s="49">
        <v>38100</v>
      </c>
      <c r="I15" s="50">
        <v>100000</v>
      </c>
      <c r="J15" s="51"/>
      <c r="K15" s="52"/>
      <c r="L15" s="58">
        <f t="shared" si="0"/>
        <v>1057275</v>
      </c>
      <c r="M15" s="58">
        <f t="shared" si="1"/>
        <v>0</v>
      </c>
      <c r="N15" s="52"/>
      <c r="O15" s="47" t="s">
        <v>78</v>
      </c>
      <c r="Q15" s="16"/>
    </row>
    <row r="16" spans="1:17" ht="31.5" x14ac:dyDescent="0.25">
      <c r="A16" s="46" t="s">
        <v>6</v>
      </c>
      <c r="B16" s="47" t="s">
        <v>7</v>
      </c>
      <c r="C16" s="46" t="s">
        <v>28</v>
      </c>
      <c r="D16" s="53" t="s">
        <v>29</v>
      </c>
      <c r="E16" s="47" t="s">
        <v>34</v>
      </c>
      <c r="F16" s="54" t="s">
        <v>47</v>
      </c>
      <c r="G16" s="54" t="s">
        <v>41</v>
      </c>
      <c r="H16" s="49">
        <v>38100</v>
      </c>
      <c r="I16" s="50">
        <v>800000</v>
      </c>
      <c r="J16" s="51"/>
      <c r="K16" s="52"/>
      <c r="L16" s="58">
        <f t="shared" si="0"/>
        <v>8458200</v>
      </c>
      <c r="M16" s="58">
        <f t="shared" si="1"/>
        <v>0</v>
      </c>
      <c r="N16" s="52"/>
      <c r="O16" s="47" t="s">
        <v>78</v>
      </c>
      <c r="Q16" s="16"/>
    </row>
    <row r="17" spans="1:17" ht="31.5" x14ac:dyDescent="0.25">
      <c r="A17" s="32" t="s">
        <v>6</v>
      </c>
      <c r="B17" s="33" t="s">
        <v>7</v>
      </c>
      <c r="C17" s="32" t="s">
        <v>52</v>
      </c>
      <c r="D17" s="36" t="s">
        <v>71</v>
      </c>
      <c r="E17" s="33" t="s">
        <v>33</v>
      </c>
      <c r="F17" s="37" t="s">
        <v>48</v>
      </c>
      <c r="G17" s="27" t="s">
        <v>42</v>
      </c>
      <c r="H17" s="28">
        <v>37680.25</v>
      </c>
      <c r="I17" s="29">
        <v>162500</v>
      </c>
      <c r="J17" s="30"/>
      <c r="K17" s="29"/>
      <c r="L17" s="57">
        <f t="shared" si="0"/>
        <v>1699144</v>
      </c>
      <c r="M17" s="57">
        <f t="shared" si="1"/>
        <v>0</v>
      </c>
      <c r="N17" s="29"/>
      <c r="O17" s="33" t="s">
        <v>77</v>
      </c>
      <c r="Q17" s="16"/>
    </row>
    <row r="18" spans="1:17" ht="31.5" x14ac:dyDescent="0.25">
      <c r="A18" s="32" t="s">
        <v>12</v>
      </c>
      <c r="B18" s="33" t="s">
        <v>7</v>
      </c>
      <c r="C18" s="32" t="s">
        <v>70</v>
      </c>
      <c r="D18" s="36" t="s">
        <v>72</v>
      </c>
      <c r="E18" s="33" t="s">
        <v>35</v>
      </c>
      <c r="F18" s="37" t="s">
        <v>48</v>
      </c>
      <c r="G18" s="37" t="s">
        <v>42</v>
      </c>
      <c r="H18" s="28">
        <v>37623.083333333336</v>
      </c>
      <c r="I18" s="34">
        <v>100000</v>
      </c>
      <c r="J18" s="35"/>
      <c r="K18" s="29"/>
      <c r="L18" s="57">
        <f t="shared" si="0"/>
        <v>1044041</v>
      </c>
      <c r="M18" s="57">
        <f t="shared" si="1"/>
        <v>0</v>
      </c>
      <c r="N18" s="29"/>
      <c r="O18" s="33" t="s">
        <v>77</v>
      </c>
      <c r="Q18" s="16"/>
    </row>
    <row r="19" spans="1:17" ht="15.75" x14ac:dyDescent="0.25">
      <c r="A19" s="46" t="s">
        <v>12</v>
      </c>
      <c r="B19" s="47" t="s">
        <v>7</v>
      </c>
      <c r="C19" s="46" t="s">
        <v>14</v>
      </c>
      <c r="D19" s="55">
        <v>2356871</v>
      </c>
      <c r="E19" s="47" t="s">
        <v>36</v>
      </c>
      <c r="F19" s="54" t="s">
        <v>48</v>
      </c>
      <c r="G19" s="54" t="s">
        <v>42</v>
      </c>
      <c r="H19" s="49">
        <v>38100</v>
      </c>
      <c r="I19" s="50">
        <v>79500</v>
      </c>
      <c r="J19" s="51"/>
      <c r="K19" s="52"/>
      <c r="L19" s="58">
        <f t="shared" si="0"/>
        <v>840534</v>
      </c>
      <c r="M19" s="58">
        <f t="shared" si="1"/>
        <v>0</v>
      </c>
      <c r="N19" s="52"/>
      <c r="O19" s="47" t="s">
        <v>78</v>
      </c>
      <c r="Q19" s="16"/>
    </row>
    <row r="20" spans="1:17" ht="20.25" customHeight="1" x14ac:dyDescent="0.25">
      <c r="A20" s="46" t="s">
        <v>16</v>
      </c>
      <c r="B20" s="47" t="s">
        <v>17</v>
      </c>
      <c r="C20" s="46" t="s">
        <v>18</v>
      </c>
      <c r="D20" s="55">
        <v>7200</v>
      </c>
      <c r="E20" s="47" t="s">
        <v>37</v>
      </c>
      <c r="F20" s="56" t="s">
        <v>43</v>
      </c>
      <c r="G20" s="54" t="s">
        <v>63</v>
      </c>
      <c r="H20" s="49">
        <v>38100</v>
      </c>
      <c r="I20" s="50">
        <v>3500</v>
      </c>
      <c r="J20" s="51"/>
      <c r="K20" s="52"/>
      <c r="L20" s="58">
        <f t="shared" si="0"/>
        <v>37005</v>
      </c>
      <c r="M20" s="58">
        <f>ROUND(J20*(38100*0.999)/1000000/0.0036,0)</f>
        <v>0</v>
      </c>
      <c r="N20" s="52"/>
      <c r="O20" s="47" t="s">
        <v>78</v>
      </c>
      <c r="Q20" s="16"/>
    </row>
    <row r="21" spans="1:17" ht="31.5" x14ac:dyDescent="0.25">
      <c r="A21" s="32" t="s">
        <v>20</v>
      </c>
      <c r="B21" s="33" t="s">
        <v>7</v>
      </c>
      <c r="C21" s="32" t="s">
        <v>21</v>
      </c>
      <c r="D21" s="36" t="s">
        <v>73</v>
      </c>
      <c r="E21" s="33" t="s">
        <v>38</v>
      </c>
      <c r="F21" s="37" t="s">
        <v>49</v>
      </c>
      <c r="G21" s="37" t="s">
        <v>44</v>
      </c>
      <c r="H21" s="28">
        <v>36381.833333333336</v>
      </c>
      <c r="I21" s="34">
        <v>32000</v>
      </c>
      <c r="J21" s="35"/>
      <c r="K21" s="29"/>
      <c r="L21" s="57">
        <f t="shared" si="0"/>
        <v>323071</v>
      </c>
      <c r="M21" s="57">
        <f t="shared" si="1"/>
        <v>0</v>
      </c>
      <c r="N21" s="29"/>
      <c r="O21" s="33" t="s">
        <v>77</v>
      </c>
      <c r="Q21" s="16"/>
    </row>
    <row r="22" spans="1:17" ht="47.25" customHeight="1" x14ac:dyDescent="0.25">
      <c r="A22" s="32" t="s">
        <v>23</v>
      </c>
      <c r="B22" s="33" t="s">
        <v>17</v>
      </c>
      <c r="C22" s="32" t="s">
        <v>24</v>
      </c>
      <c r="D22" s="36" t="s">
        <v>74</v>
      </c>
      <c r="E22" s="33" t="s">
        <v>39</v>
      </c>
      <c r="F22" s="39" t="s">
        <v>43</v>
      </c>
      <c r="G22" s="37" t="s">
        <v>63</v>
      </c>
      <c r="H22" s="28">
        <v>37710.25</v>
      </c>
      <c r="I22" s="34">
        <v>1899</v>
      </c>
      <c r="J22" s="35"/>
      <c r="K22" s="29"/>
      <c r="L22" s="57">
        <f t="shared" si="0"/>
        <v>19872</v>
      </c>
      <c r="M22" s="57">
        <f t="shared" si="1"/>
        <v>0</v>
      </c>
      <c r="N22" s="29"/>
      <c r="O22" s="33" t="s">
        <v>77</v>
      </c>
      <c r="Q22" s="16"/>
    </row>
    <row r="23" spans="1:17" ht="15.75" x14ac:dyDescent="0.25">
      <c r="A23" s="32" t="s">
        <v>25</v>
      </c>
      <c r="B23" s="33" t="s">
        <v>7</v>
      </c>
      <c r="C23" s="32" t="s">
        <v>26</v>
      </c>
      <c r="D23" s="38">
        <v>9106</v>
      </c>
      <c r="E23" s="33" t="s">
        <v>40</v>
      </c>
      <c r="F23" s="37" t="s">
        <v>50</v>
      </c>
      <c r="G23" s="37" t="s">
        <v>45</v>
      </c>
      <c r="H23" s="28">
        <v>22121.333333333332</v>
      </c>
      <c r="I23" s="34">
        <v>17000</v>
      </c>
      <c r="J23" s="35"/>
      <c r="K23" s="29"/>
      <c r="L23" s="57">
        <f t="shared" si="0"/>
        <v>104357</v>
      </c>
      <c r="M23" s="57">
        <f t="shared" si="1"/>
        <v>0</v>
      </c>
      <c r="N23" s="29"/>
      <c r="O23" s="33" t="s">
        <v>77</v>
      </c>
      <c r="Q23" s="16"/>
    </row>
    <row r="24" spans="1:17" ht="15.75" x14ac:dyDescent="0.25">
      <c r="A24" s="32" t="s">
        <v>12</v>
      </c>
      <c r="B24" s="33" t="s">
        <v>65</v>
      </c>
      <c r="C24" s="32" t="s">
        <v>66</v>
      </c>
      <c r="D24" s="38">
        <v>600001</v>
      </c>
      <c r="E24" s="33" t="s">
        <v>68</v>
      </c>
      <c r="F24" s="37" t="s">
        <v>48</v>
      </c>
      <c r="G24" s="37" t="s">
        <v>42</v>
      </c>
      <c r="H24" s="28">
        <v>37318.216666666667</v>
      </c>
      <c r="I24" s="34">
        <v>14400</v>
      </c>
      <c r="J24" s="35"/>
      <c r="K24" s="29"/>
      <c r="L24" s="57">
        <f t="shared" si="0"/>
        <v>149124</v>
      </c>
      <c r="M24" s="57">
        <f>ROUND(J24*(H24*0.999)/1000000/0.0036,0)</f>
        <v>0</v>
      </c>
      <c r="N24" s="29"/>
      <c r="O24" s="33" t="s">
        <v>77</v>
      </c>
      <c r="Q24" s="16"/>
    </row>
    <row r="25" spans="1:17" ht="15.75" x14ac:dyDescent="0.25">
      <c r="A25" s="32" t="s">
        <v>12</v>
      </c>
      <c r="B25" s="33" t="s">
        <v>65</v>
      </c>
      <c r="C25" s="32" t="s">
        <v>75</v>
      </c>
      <c r="D25" s="38">
        <v>600002</v>
      </c>
      <c r="E25" s="33" t="s">
        <v>68</v>
      </c>
      <c r="F25" s="37" t="s">
        <v>48</v>
      </c>
      <c r="G25" s="37" t="s">
        <v>42</v>
      </c>
      <c r="H25" s="28">
        <v>37318.216666666667</v>
      </c>
      <c r="I25" s="34">
        <v>10800</v>
      </c>
      <c r="J25" s="35"/>
      <c r="K25" s="29"/>
      <c r="L25" s="57">
        <f>ROUND(I25*(H25*0.999)/1000000/0.0036,0)</f>
        <v>111843</v>
      </c>
      <c r="M25" s="57">
        <f>ROUND(J25*(H25*0.999)/1000000/0.0036,0)</f>
        <v>0</v>
      </c>
      <c r="N25" s="29"/>
      <c r="O25" s="33" t="s">
        <v>77</v>
      </c>
      <c r="Q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 algorithmName="SHA-512" hashValue="O2D1my0vzhzfNNEptTSL1l4t+gNz78sAjbiLAjupg5oomxbDpIlEZmZzrTL1MfuMjEyrUJfbNYnQ6Fa5fuSZCQ==" saltValue="SIQZ7kNW8RAogH3tRmxoRw==" spinCount="100000" sheet="1" selectLockedCells="1" autoFilter="0"/>
  <mergeCells count="2">
    <mergeCell ref="A4:N4"/>
    <mergeCell ref="C7:E7"/>
  </mergeCells>
  <conditionalFormatting sqref="A13:D15 D17 A17:B17 A18:D25">
    <cfRule type="cellIs" dxfId="8" priority="14" stopIfTrue="1" operator="equal">
      <formula>"CEL00000350D"</formula>
    </cfRule>
  </conditionalFormatting>
  <conditionalFormatting sqref="A16:D16">
    <cfRule type="cellIs" dxfId="7" priority="13" stopIfTrue="1" operator="equal">
      <formula>"CEL00000350D"</formula>
    </cfRule>
  </conditionalFormatting>
  <conditionalFormatting sqref="H13:H25">
    <cfRule type="expression" dxfId="6" priority="12" stopIfTrue="1">
      <formula>$Q13="DISCATO"</formula>
    </cfRule>
  </conditionalFormatting>
  <pageMargins left="0.75" right="0.75" top="1" bottom="1" header="0.5" footer="0.5"/>
  <pageSetup scale="38" orientation="landscape" horizontalDpi="1200" verticalDpi="1200" r:id="rId1"/>
  <headerFooter alignWithMargins="0"/>
  <ignoredErrors>
    <ignoredError sqref="M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Q25"/>
  <sheetViews>
    <sheetView topLeftCell="A4" zoomScale="80" zoomScaleNormal="80" workbookViewId="0">
      <selection activeCell="M13" sqref="M13"/>
    </sheetView>
  </sheetViews>
  <sheetFormatPr defaultColWidth="9.140625" defaultRowHeight="12.75" x14ac:dyDescent="0.2"/>
  <cols>
    <col min="1" max="1" width="19.7109375" style="2" customWidth="1"/>
    <col min="2" max="2" width="60" style="2" bestFit="1" customWidth="1"/>
    <col min="3" max="3" width="20.28515625" style="2" bestFit="1" customWidth="1"/>
    <col min="4" max="4" width="11.5703125" style="2" bestFit="1" customWidth="1"/>
    <col min="5" max="5" width="26.140625" style="2" bestFit="1" customWidth="1"/>
    <col min="6" max="6" width="18.7109375" style="2" bestFit="1" customWidth="1"/>
    <col min="7" max="7" width="19.140625" style="2" bestFit="1" customWidth="1"/>
    <col min="8" max="10" width="20.42578125" style="2" customWidth="1"/>
    <col min="11" max="12" width="20.42578125" style="3" customWidth="1"/>
    <col min="13" max="14" width="20.28515625" style="3" customWidth="1"/>
    <col min="15" max="16384" width="9.140625" style="3"/>
  </cols>
  <sheetData>
    <row r="1" spans="1:15" x14ac:dyDescent="0.2">
      <c r="A1" s="1"/>
      <c r="B1" s="1"/>
      <c r="C1" s="1"/>
      <c r="D1" s="1"/>
      <c r="E1" s="1"/>
    </row>
    <row r="2" spans="1:15" x14ac:dyDescent="0.2">
      <c r="A2" s="1"/>
      <c r="B2" s="1"/>
      <c r="C2" s="1"/>
      <c r="D2" s="1"/>
      <c r="E2" s="1"/>
    </row>
    <row r="3" spans="1:15" x14ac:dyDescent="0.2">
      <c r="A3" s="1"/>
      <c r="B3" s="1"/>
      <c r="C3" s="1"/>
      <c r="D3" s="1"/>
      <c r="E3" s="1"/>
      <c r="J3" s="4"/>
    </row>
    <row r="4" spans="1:15" s="5" customFormat="1" ht="83.25" customHeight="1" x14ac:dyDescent="0.2">
      <c r="A4" s="72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5" s="8" customFormat="1" ht="18.75" x14ac:dyDescent="0.3">
      <c r="A5" s="6"/>
      <c r="B5" s="6"/>
      <c r="C5" s="6"/>
      <c r="D5" s="6"/>
      <c r="E5" s="6"/>
      <c r="F5" s="7"/>
      <c r="G5" s="7"/>
      <c r="H5" s="7"/>
      <c r="I5" s="7"/>
      <c r="J5" s="7"/>
    </row>
    <row r="6" spans="1:15" ht="18.75" x14ac:dyDescent="0.3">
      <c r="A6" s="9"/>
      <c r="B6" s="9"/>
      <c r="C6" s="9"/>
      <c r="D6" s="9"/>
      <c r="E6" s="10"/>
    </row>
    <row r="7" spans="1:15" s="15" customFormat="1" ht="18.75" x14ac:dyDescent="0.3">
      <c r="A7" s="11"/>
      <c r="B7" s="12"/>
      <c r="C7" s="71"/>
      <c r="D7" s="71"/>
      <c r="E7" s="71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5" customFormat="1" ht="18.75" x14ac:dyDescent="0.3">
      <c r="A8" s="16"/>
      <c r="B8" s="17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5" customFormat="1" ht="18.75" x14ac:dyDescent="0.3">
      <c r="A9" s="16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5" customFormat="1" ht="18.75" x14ac:dyDescent="0.3">
      <c r="A10" s="16" t="s">
        <v>60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2">
      <c r="A11" s="2" t="s">
        <v>61</v>
      </c>
    </row>
    <row r="12" spans="1:15" s="16" customFormat="1" ht="78.75" x14ac:dyDescent="0.2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23" t="s">
        <v>5</v>
      </c>
      <c r="G12" s="23" t="s">
        <v>46</v>
      </c>
      <c r="H12" s="23" t="s">
        <v>64</v>
      </c>
      <c r="I12" s="23" t="s">
        <v>54</v>
      </c>
      <c r="J12" s="23" t="s">
        <v>55</v>
      </c>
      <c r="K12" s="23" t="s">
        <v>56</v>
      </c>
      <c r="L12" s="23" t="s">
        <v>57</v>
      </c>
      <c r="M12" s="22" t="s">
        <v>58</v>
      </c>
      <c r="N12" s="23" t="s">
        <v>59</v>
      </c>
    </row>
    <row r="13" spans="1:15" s="16" customFormat="1" ht="15.75" customHeight="1" x14ac:dyDescent="0.25">
      <c r="A13" s="24" t="s">
        <v>6</v>
      </c>
      <c r="B13" s="25" t="s">
        <v>7</v>
      </c>
      <c r="C13" s="24" t="s">
        <v>8</v>
      </c>
      <c r="D13" s="26" t="s">
        <v>9</v>
      </c>
      <c r="E13" s="25" t="s">
        <v>30</v>
      </c>
      <c r="F13" s="27" t="s">
        <v>47</v>
      </c>
      <c r="G13" s="27" t="s">
        <v>41</v>
      </c>
      <c r="H13" s="59">
        <f>('Punti di Consegna Smc'!H13/3600)*0.999</f>
        <v>11.079025625</v>
      </c>
      <c r="I13" s="29">
        <v>230000</v>
      </c>
      <c r="J13" s="60">
        <f>ROUND(M13/H13,0)</f>
        <v>0</v>
      </c>
      <c r="K13" s="40"/>
      <c r="L13" s="61">
        <f>ROUND(I13*H13,0)</f>
        <v>2548176</v>
      </c>
      <c r="M13" s="41"/>
      <c r="N13" s="42"/>
    </row>
    <row r="14" spans="1:15" ht="15.75" x14ac:dyDescent="0.25">
      <c r="A14" s="46" t="s">
        <v>6</v>
      </c>
      <c r="B14" s="47" t="s">
        <v>7</v>
      </c>
      <c r="C14" s="46" t="s">
        <v>10</v>
      </c>
      <c r="D14" s="47">
        <v>99990006</v>
      </c>
      <c r="E14" s="47" t="s">
        <v>31</v>
      </c>
      <c r="F14" s="48" t="s">
        <v>47</v>
      </c>
      <c r="G14" s="48" t="s">
        <v>41</v>
      </c>
      <c r="H14" s="63">
        <f>('Punti di Consegna Smc'!H14/3600)*0.999</f>
        <v>10.572750000000001</v>
      </c>
      <c r="I14" s="50">
        <v>65000</v>
      </c>
      <c r="J14" s="64">
        <f>ROUND(M14/H14,0)</f>
        <v>0</v>
      </c>
      <c r="K14" s="65"/>
      <c r="L14" s="66">
        <f t="shared" ref="L14:L23" si="0">ROUND(I14*H14,0)</f>
        <v>687229</v>
      </c>
      <c r="M14" s="67"/>
      <c r="N14" s="68"/>
    </row>
    <row r="15" spans="1:15" ht="15.75" x14ac:dyDescent="0.25">
      <c r="A15" s="46" t="s">
        <v>6</v>
      </c>
      <c r="B15" s="47" t="s">
        <v>7</v>
      </c>
      <c r="C15" s="46" t="s">
        <v>11</v>
      </c>
      <c r="D15" s="47">
        <v>99990007</v>
      </c>
      <c r="E15" s="47" t="s">
        <v>32</v>
      </c>
      <c r="F15" s="48" t="s">
        <v>47</v>
      </c>
      <c r="G15" s="48" t="s">
        <v>41</v>
      </c>
      <c r="H15" s="63">
        <f>('Punti di Consegna Smc'!H15/3600)*0.999</f>
        <v>10.572750000000001</v>
      </c>
      <c r="I15" s="50">
        <v>100000</v>
      </c>
      <c r="J15" s="64">
        <f t="shared" ref="J15:J24" si="1">ROUND(M15/H15,0)</f>
        <v>0</v>
      </c>
      <c r="K15" s="65"/>
      <c r="L15" s="66">
        <f t="shared" si="0"/>
        <v>1057275</v>
      </c>
      <c r="M15" s="67"/>
      <c r="N15" s="68"/>
    </row>
    <row r="16" spans="1:15" ht="31.5" x14ac:dyDescent="0.25">
      <c r="A16" s="46" t="s">
        <v>6</v>
      </c>
      <c r="B16" s="47" t="s">
        <v>7</v>
      </c>
      <c r="C16" s="46" t="s">
        <v>28</v>
      </c>
      <c r="D16" s="53" t="s">
        <v>29</v>
      </c>
      <c r="E16" s="47" t="s">
        <v>34</v>
      </c>
      <c r="F16" s="54" t="s">
        <v>47</v>
      </c>
      <c r="G16" s="54" t="s">
        <v>41</v>
      </c>
      <c r="H16" s="63">
        <f>('Punti di Consegna Smc'!H16/3600)*0.999</f>
        <v>10.572750000000001</v>
      </c>
      <c r="I16" s="50">
        <v>800000</v>
      </c>
      <c r="J16" s="64">
        <f t="shared" si="1"/>
        <v>0</v>
      </c>
      <c r="K16" s="65"/>
      <c r="L16" s="66">
        <f t="shared" si="0"/>
        <v>8458200</v>
      </c>
      <c r="M16" s="67"/>
      <c r="N16" s="68"/>
    </row>
    <row r="17" spans="1:17" ht="15.75" x14ac:dyDescent="0.25">
      <c r="A17" s="32" t="s">
        <v>6</v>
      </c>
      <c r="B17" s="33" t="s">
        <v>7</v>
      </c>
      <c r="C17" s="32" t="s">
        <v>52</v>
      </c>
      <c r="D17" s="36" t="s">
        <v>51</v>
      </c>
      <c r="E17" s="33" t="s">
        <v>33</v>
      </c>
      <c r="F17" s="37" t="s">
        <v>48</v>
      </c>
      <c r="G17" s="27" t="s">
        <v>42</v>
      </c>
      <c r="H17" s="59">
        <f>('Punti di Consegna Smc'!H17/3600)*0.999</f>
        <v>10.456269375</v>
      </c>
      <c r="I17" s="29">
        <v>162500</v>
      </c>
      <c r="J17" s="60">
        <f t="shared" si="1"/>
        <v>0</v>
      </c>
      <c r="K17" s="43"/>
      <c r="L17" s="61">
        <f t="shared" si="0"/>
        <v>1699144</v>
      </c>
      <c r="M17" s="44"/>
      <c r="N17" s="45"/>
    </row>
    <row r="18" spans="1:17" ht="31.5" x14ac:dyDescent="0.25">
      <c r="A18" s="32" t="s">
        <v>12</v>
      </c>
      <c r="B18" s="33" t="s">
        <v>7</v>
      </c>
      <c r="C18" s="32" t="s">
        <v>13</v>
      </c>
      <c r="D18" s="36" t="s">
        <v>69</v>
      </c>
      <c r="E18" s="33" t="s">
        <v>35</v>
      </c>
      <c r="F18" s="37" t="s">
        <v>48</v>
      </c>
      <c r="G18" s="37" t="s">
        <v>42</v>
      </c>
      <c r="H18" s="59">
        <f>('Punti di Consegna Smc'!H18/3600)*0.999</f>
        <v>10.440405625</v>
      </c>
      <c r="I18" s="34">
        <v>100000</v>
      </c>
      <c r="J18" s="60">
        <f t="shared" si="1"/>
        <v>0</v>
      </c>
      <c r="K18" s="43"/>
      <c r="L18" s="62">
        <f t="shared" si="0"/>
        <v>1044041</v>
      </c>
      <c r="M18" s="44"/>
      <c r="N18" s="45"/>
    </row>
    <row r="19" spans="1:17" ht="15.75" x14ac:dyDescent="0.25">
      <c r="A19" s="46" t="s">
        <v>12</v>
      </c>
      <c r="B19" s="47" t="s">
        <v>7</v>
      </c>
      <c r="C19" s="46" t="s">
        <v>14</v>
      </c>
      <c r="D19" s="55" t="s">
        <v>15</v>
      </c>
      <c r="E19" s="47" t="s">
        <v>36</v>
      </c>
      <c r="F19" s="54" t="s">
        <v>48</v>
      </c>
      <c r="G19" s="54" t="s">
        <v>42</v>
      </c>
      <c r="H19" s="63">
        <f>('Punti di Consegna Smc'!H19/3600)*0.999</f>
        <v>10.572750000000001</v>
      </c>
      <c r="I19" s="50">
        <v>79500</v>
      </c>
      <c r="J19" s="64">
        <f t="shared" si="1"/>
        <v>0</v>
      </c>
      <c r="K19" s="65"/>
      <c r="L19" s="66">
        <f t="shared" si="0"/>
        <v>840534</v>
      </c>
      <c r="M19" s="67"/>
      <c r="N19" s="68"/>
    </row>
    <row r="20" spans="1:17" ht="15.75" x14ac:dyDescent="0.25">
      <c r="A20" s="46" t="s">
        <v>16</v>
      </c>
      <c r="B20" s="47" t="s">
        <v>17</v>
      </c>
      <c r="C20" s="46" t="s">
        <v>18</v>
      </c>
      <c r="D20" s="55" t="s">
        <v>19</v>
      </c>
      <c r="E20" s="47" t="s">
        <v>37</v>
      </c>
      <c r="F20" s="56" t="s">
        <v>43</v>
      </c>
      <c r="G20" s="54" t="s">
        <v>63</v>
      </c>
      <c r="H20" s="63">
        <f>('Punti di Consegna Smc'!H20/3600)*0.999</f>
        <v>10.572750000000001</v>
      </c>
      <c r="I20" s="50">
        <v>3500</v>
      </c>
      <c r="J20" s="64">
        <f t="shared" si="1"/>
        <v>0</v>
      </c>
      <c r="K20" s="65"/>
      <c r="L20" s="66">
        <f t="shared" si="0"/>
        <v>37005</v>
      </c>
      <c r="M20" s="67"/>
      <c r="N20" s="68"/>
    </row>
    <row r="21" spans="1:17" ht="31.5" x14ac:dyDescent="0.25">
      <c r="A21" s="32" t="s">
        <v>20</v>
      </c>
      <c r="B21" s="33" t="s">
        <v>7</v>
      </c>
      <c r="C21" s="32" t="s">
        <v>21</v>
      </c>
      <c r="D21" s="36" t="s">
        <v>22</v>
      </c>
      <c r="E21" s="33" t="s">
        <v>38</v>
      </c>
      <c r="F21" s="37" t="s">
        <v>49</v>
      </c>
      <c r="G21" s="37" t="s">
        <v>44</v>
      </c>
      <c r="H21" s="59">
        <f>('Punti di Consegna Smc'!H21/3600)*0.999</f>
        <v>10.095958749999999</v>
      </c>
      <c r="I21" s="34">
        <v>32000</v>
      </c>
      <c r="J21" s="60">
        <f t="shared" si="1"/>
        <v>0</v>
      </c>
      <c r="K21" s="43"/>
      <c r="L21" s="62">
        <f t="shared" si="0"/>
        <v>323071</v>
      </c>
      <c r="M21" s="44"/>
      <c r="N21" s="45"/>
    </row>
    <row r="22" spans="1:17" ht="47.25" x14ac:dyDescent="0.25">
      <c r="A22" s="32" t="s">
        <v>23</v>
      </c>
      <c r="B22" s="33" t="s">
        <v>17</v>
      </c>
      <c r="C22" s="32" t="s">
        <v>24</v>
      </c>
      <c r="D22" s="36" t="s">
        <v>62</v>
      </c>
      <c r="E22" s="33" t="s">
        <v>39</v>
      </c>
      <c r="F22" s="39" t="s">
        <v>43</v>
      </c>
      <c r="G22" s="37" t="s">
        <v>63</v>
      </c>
      <c r="H22" s="59">
        <f>('Punti di Consegna Smc'!H22/3600)*0.999</f>
        <v>10.464594375000001</v>
      </c>
      <c r="I22" s="34">
        <v>1600</v>
      </c>
      <c r="J22" s="60">
        <f t="shared" si="1"/>
        <v>0</v>
      </c>
      <c r="K22" s="43"/>
      <c r="L22" s="62">
        <f t="shared" si="0"/>
        <v>16743</v>
      </c>
      <c r="M22" s="44"/>
      <c r="N22" s="45"/>
    </row>
    <row r="23" spans="1:17" ht="15.75" x14ac:dyDescent="0.25">
      <c r="A23" s="32" t="s">
        <v>25</v>
      </c>
      <c r="B23" s="33" t="s">
        <v>7</v>
      </c>
      <c r="C23" s="32" t="s">
        <v>26</v>
      </c>
      <c r="D23" s="38" t="s">
        <v>27</v>
      </c>
      <c r="E23" s="33" t="s">
        <v>40</v>
      </c>
      <c r="F23" s="37" t="s">
        <v>50</v>
      </c>
      <c r="G23" s="37" t="s">
        <v>45</v>
      </c>
      <c r="H23" s="59">
        <f>('Punti di Consegna Smc'!H23/3600)*0.999</f>
        <v>6.1386699999999994</v>
      </c>
      <c r="I23" s="34">
        <v>17000</v>
      </c>
      <c r="J23" s="60">
        <f t="shared" si="1"/>
        <v>0</v>
      </c>
      <c r="K23" s="43"/>
      <c r="L23" s="62">
        <f t="shared" si="0"/>
        <v>104357</v>
      </c>
      <c r="M23" s="44"/>
      <c r="N23" s="45"/>
    </row>
    <row r="24" spans="1:17" ht="15.75" x14ac:dyDescent="0.25">
      <c r="A24" s="32" t="s">
        <v>12</v>
      </c>
      <c r="B24" s="33" t="s">
        <v>65</v>
      </c>
      <c r="C24" s="32" t="s">
        <v>66</v>
      </c>
      <c r="D24" s="38" t="s">
        <v>67</v>
      </c>
      <c r="E24" s="33" t="s">
        <v>68</v>
      </c>
      <c r="F24" s="37" t="s">
        <v>48</v>
      </c>
      <c r="G24" s="37" t="s">
        <v>42</v>
      </c>
      <c r="H24" s="59">
        <f>('Punti di Consegna Smc'!H24/3600)*0.999</f>
        <v>10.355805125000002</v>
      </c>
      <c r="I24" s="34">
        <v>14400</v>
      </c>
      <c r="J24" s="60">
        <f t="shared" si="1"/>
        <v>0</v>
      </c>
      <c r="K24" s="29"/>
      <c r="L24" s="61">
        <f>ROUND(I24*(H24*0.999)/1000000/0.0036,0)</f>
        <v>41</v>
      </c>
      <c r="M24" s="31"/>
      <c r="N24" s="29"/>
      <c r="Q24" s="16"/>
    </row>
    <row r="25" spans="1:17" ht="15.75" x14ac:dyDescent="0.25">
      <c r="A25" s="32" t="s">
        <v>12</v>
      </c>
      <c r="B25" s="33" t="s">
        <v>65</v>
      </c>
      <c r="C25" s="32" t="s">
        <v>75</v>
      </c>
      <c r="D25" s="38">
        <v>600002</v>
      </c>
      <c r="E25" s="33" t="s">
        <v>68</v>
      </c>
      <c r="F25" s="37" t="s">
        <v>48</v>
      </c>
      <c r="G25" s="37" t="s">
        <v>42</v>
      </c>
      <c r="H25" s="59">
        <f>('Punti di Consegna Smc'!H25/3600)*0.999</f>
        <v>10.355805125000002</v>
      </c>
      <c r="I25" s="34">
        <v>10800</v>
      </c>
      <c r="J25" s="60">
        <f>ROUND(M25/H25,0)</f>
        <v>0</v>
      </c>
      <c r="K25" s="29"/>
      <c r="L25" s="61">
        <f>ROUND(I25*(H25*0.999)/1000000/0.0036,0)</f>
        <v>31</v>
      </c>
      <c r="M25" s="31"/>
      <c r="N25" s="29"/>
      <c r="Q25" s="16"/>
    </row>
  </sheetData>
  <sheetProtection algorithmName="SHA-512" hashValue="PdKKWf4263AG/rr/fV2YMbQ/lWBjqLK6B62QG9jVBkiVB7f3IYCQ9feutpUn/c8H3A9pXKFtvApbk3M6BV3tbw==" saltValue="fIIAlHaeTmCDTUlsE3DwlA==" spinCount="100000" sheet="1" selectLockedCells="1" autoFilter="0"/>
  <protectedRanges>
    <protectedRange password="C85E" sqref="L13:L23" name="Intervallo2"/>
    <protectedRange password="C85E" sqref="J13:J25" name="Intervallo1"/>
  </protectedRanges>
  <mergeCells count="2">
    <mergeCell ref="A4:N4"/>
    <mergeCell ref="C7:E7"/>
  </mergeCells>
  <phoneticPr fontId="6" type="noConversion"/>
  <conditionalFormatting sqref="A13:D15 A19:D23 D17 A17:B17 A18:C18">
    <cfRule type="cellIs" dxfId="5" priority="11" stopIfTrue="1" operator="equal">
      <formula>"CEL00000350D"</formula>
    </cfRule>
  </conditionalFormatting>
  <conditionalFormatting sqref="A16:D16">
    <cfRule type="cellIs" dxfId="4" priority="10" stopIfTrue="1" operator="equal">
      <formula>"CEL00000350D"</formula>
    </cfRule>
  </conditionalFormatting>
  <conditionalFormatting sqref="H13:H25">
    <cfRule type="expression" dxfId="3" priority="8" stopIfTrue="1">
      <formula>$Q13="DISCATO"</formula>
    </cfRule>
  </conditionalFormatting>
  <conditionalFormatting sqref="A24:D24">
    <cfRule type="cellIs" dxfId="2" priority="7" stopIfTrue="1" operator="equal">
      <formula>"CEL00000350D"</formula>
    </cfRule>
  </conditionalFormatting>
  <conditionalFormatting sqref="D18">
    <cfRule type="cellIs" dxfId="1" priority="5" stopIfTrue="1" operator="equal">
      <formula>"CEL00000350D"</formula>
    </cfRule>
  </conditionalFormatting>
  <conditionalFormatting sqref="A25:D25">
    <cfRule type="cellIs" dxfId="0" priority="1" stopIfTrue="1" operator="equal">
      <formula>"CEL00000350D"</formula>
    </cfRule>
  </conditionalFormatting>
  <pageMargins left="0.75" right="0.75" top="1" bottom="1" header="0.5" footer="0.5"/>
  <pageSetup scale="38" orientation="landscape" horizontalDpi="1200" verticalDpi="1200" r:id="rId1"/>
  <headerFooter alignWithMargins="0"/>
  <ignoredErrors>
    <ignoredError sqref="D13:D17 D19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Punti di Consegna Smc</vt:lpstr>
      <vt:lpstr>Punti di Consegna kWh</vt:lpstr>
      <vt:lpstr>'Punti di Consegna kWh'!Area_stampa</vt:lpstr>
      <vt:lpstr>'Punti di Consegna Smc'!Area_stampa</vt:lpstr>
    </vt:vector>
  </TitlesOfParts>
  <Company>Edison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Germana Pennacchi</cp:lastModifiedBy>
  <cp:lastPrinted>2020-06-26T09:27:13Z</cp:lastPrinted>
  <dcterms:created xsi:type="dcterms:W3CDTF">2008-09-17T14:23:03Z</dcterms:created>
  <dcterms:modified xsi:type="dcterms:W3CDTF">2023-07-03T10:18:15Z</dcterms:modified>
</cp:coreProperties>
</file>